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stytucja" sheetId="1" r:id="rId1"/>
  </sheets>
  <definedNames>
    <definedName name="_xlnm.Print_Area" localSheetId="0">'Instytucja'!$B$2:$G$110</definedName>
  </definedNames>
  <calcPr fullCalcOnLoad="1"/>
</workbook>
</file>

<file path=xl/sharedStrings.xml><?xml version="1.0" encoding="utf-8"?>
<sst xmlns="http://schemas.openxmlformats.org/spreadsheetml/2006/main" count="197" uniqueCount="104">
  <si>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</si>
  <si>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</si>
  <si>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</si>
  <si>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</si>
  <si>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</si>
  <si>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</si>
  <si>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</si>
  <si>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</si>
  <si>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</si>
  <si>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</si>
  <si>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</si>
  <si>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</si>
  <si>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</si>
  <si>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</si>
  <si>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</si>
  <si>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</si>
  <si>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</si>
  <si>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</si>
  <si>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</si>
  <si>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</si>
  <si>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</si>
  <si>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</si>
  <si>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</si>
  <si>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</si>
  <si>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</si>
  <si>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</si>
  <si>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</si>
  <si>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</si>
  <si>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</si>
  <si>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</si>
  <si>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</si>
  <si>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</si>
  <si>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</si>
  <si>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</si>
  <si>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</si>
  <si>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</si>
  <si>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</si>
  <si>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</si>
  <si>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</si>
  <si>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</si>
  <si>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</si>
  <si>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</si>
  <si>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</si>
  <si>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</si>
  <si>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</si>
  <si>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</si>
  <si>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</si>
  <si>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</si>
  <si>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</si>
  <si>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</si>
  <si>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</si>
  <si>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</si>
  <si>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</si>
  <si>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</si>
  <si>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</si>
  <si>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</si>
  <si>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</si>
  <si>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</si>
  <si>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</si>
  <si>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</si>
  <si>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</si>
  <si>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</si>
  <si>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</si>
  <si>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</si>
  <si>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</si>
  <si>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</si>
  <si>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</si>
  <si>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</si>
  <si>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</si>
  <si>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</si>
  <si>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</si>
  <si>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</si>
  <si>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</si>
  <si>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</si>
  <si>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</si>
  <si>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</si>
  <si>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</si>
  <si>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</si>
  <si>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</si>
  <si>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</si>
  <si>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</si>
  <si>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</si>
  <si>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</si>
  <si>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</si>
  <si>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</si>
  <si>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</si>
  <si>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</si>
  <si>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</si>
  <si>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</si>
  <si>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</si>
  <si>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</si>
  <si>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</si>
  <si>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</si>
  <si>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</si>
  <si>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Dział 921   Rozdział 92109</t>
  </si>
  <si>
    <t>Dynamika (5:4)</t>
  </si>
  <si>
    <t>Data i podpis głównego księgowego.</t>
  </si>
  <si>
    <t>Podpis Dyrektora instytucji</t>
  </si>
  <si>
    <t xml:space="preserve">Instytucja kultury: Miejski Ośrodek Kultury </t>
  </si>
  <si>
    <t xml:space="preserve">              Sprawozdanie z wykonania planu finasowego na dzień 31 grudnia 2021 r.                                </t>
  </si>
  <si>
    <t>Plan na dzień 01.01.2021 r.</t>
  </si>
  <si>
    <t>Plan po zmianach na dzień  31.12.2021 r.</t>
  </si>
  <si>
    <t>Wykonanie planu na dzień 31.12.2021 r.</t>
  </si>
  <si>
    <t>04.02.2022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</si>
</sst>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[$-10415]#,##0;\-#,##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54" applyFont="1" applyFill="1" applyBorder="1">
      <alignment/>
      <protection/>
    </xf>
    <xf numFmtId="0" fontId="4" fillId="0" borderId="11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4" fillId="0" borderId="13" xfId="54" applyFont="1" applyFill="1" applyBorder="1" applyAlignment="1">
      <alignment horizontal="right"/>
      <protection/>
    </xf>
    <xf numFmtId="0" fontId="55" fillId="0" borderId="0" xfId="0" applyFont="1" applyFill="1" applyAlignment="1">
      <alignment vertical="center" wrapText="1"/>
    </xf>
    <xf numFmtId="0" fontId="5" fillId="0" borderId="0" xfId="54" applyFont="1" applyFill="1" applyBorder="1" applyAlignment="1">
      <alignment vertical="center" wrapText="1"/>
      <protection/>
    </xf>
    <xf numFmtId="10" fontId="5" fillId="0" borderId="0" xfId="54" applyNumberFormat="1" applyFont="1" applyFill="1" applyBorder="1" applyAlignment="1">
      <alignment vertical="center" wrapText="1"/>
      <protection/>
    </xf>
    <xf numFmtId="0" fontId="56" fillId="0" borderId="11" xfId="51" applyNumberFormat="1" applyFont="1" applyFill="1" applyBorder="1" applyAlignment="1">
      <alignment horizontal="center" vertical="center" wrapText="1" readingOrder="1"/>
      <protection/>
    </xf>
    <xf numFmtId="3" fontId="56" fillId="0" borderId="11" xfId="51" applyNumberFormat="1" applyFont="1" applyFill="1" applyBorder="1" applyAlignment="1">
      <alignment horizontal="center" vertical="center" wrapText="1" readingOrder="1"/>
      <protection/>
    </xf>
    <xf numFmtId="0" fontId="57" fillId="33" borderId="11" xfId="51" applyNumberFormat="1" applyFont="1" applyFill="1" applyBorder="1" applyAlignment="1">
      <alignment horizontal="center" vertical="center" wrapText="1" readingOrder="1"/>
      <protection/>
    </xf>
    <xf numFmtId="0" fontId="57" fillId="33" borderId="11" xfId="51" applyNumberFormat="1" applyFont="1" applyFill="1" applyBorder="1" applyAlignment="1">
      <alignment horizontal="left" vertical="center" wrapText="1" readingOrder="1"/>
      <protection/>
    </xf>
    <xf numFmtId="3" fontId="57" fillId="33" borderId="11" xfId="51" applyNumberFormat="1" applyFont="1" applyFill="1" applyBorder="1" applyAlignment="1">
      <alignment horizontal="right" vertical="center" wrapText="1" readingOrder="1"/>
      <protection/>
    </xf>
    <xf numFmtId="10" fontId="57" fillId="33" borderId="11" xfId="51" applyNumberFormat="1" applyFont="1" applyFill="1" applyBorder="1" applyAlignment="1">
      <alignment horizontal="right" vertical="center" wrapText="1" readingOrder="1"/>
      <protection/>
    </xf>
    <xf numFmtId="0" fontId="57" fillId="34" borderId="11" xfId="51" applyNumberFormat="1" applyFont="1" applyFill="1" applyBorder="1" applyAlignment="1">
      <alignment horizontal="right" vertical="center" wrapText="1" readingOrder="1"/>
      <protection/>
    </xf>
    <xf numFmtId="0" fontId="57" fillId="34" borderId="11" xfId="51" applyNumberFormat="1" applyFont="1" applyFill="1" applyBorder="1" applyAlignment="1">
      <alignment horizontal="left" vertical="center" wrapText="1" readingOrder="1"/>
      <protection/>
    </xf>
    <xf numFmtId="3" fontId="57" fillId="34" borderId="11" xfId="51" applyNumberFormat="1" applyFont="1" applyFill="1" applyBorder="1" applyAlignment="1">
      <alignment horizontal="right" vertical="center" wrapText="1" readingOrder="1"/>
      <protection/>
    </xf>
    <xf numFmtId="10" fontId="57" fillId="35" borderId="11" xfId="51" applyNumberFormat="1" applyFont="1" applyFill="1" applyBorder="1" applyAlignment="1">
      <alignment horizontal="right" vertical="center" wrapText="1" readingOrder="1"/>
      <protection/>
    </xf>
    <xf numFmtId="0" fontId="56" fillId="0" borderId="11" xfId="51" applyNumberFormat="1" applyFont="1" applyFill="1" applyBorder="1" applyAlignment="1">
      <alignment vertical="center" wrapText="1" readingOrder="1"/>
      <protection/>
    </xf>
    <xf numFmtId="3" fontId="56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57" fillId="0" borderId="11" xfId="51" applyNumberFormat="1" applyFont="1" applyFill="1" applyBorder="1" applyAlignment="1">
      <alignment horizontal="right" vertical="center" wrapText="1" readingOrder="1"/>
      <protection/>
    </xf>
    <xf numFmtId="3" fontId="57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56" fillId="34" borderId="11" xfId="51" applyNumberFormat="1" applyFont="1" applyFill="1" applyBorder="1" applyAlignment="1">
      <alignment vertical="center" wrapText="1" readingOrder="1"/>
      <protection/>
    </xf>
    <xf numFmtId="0" fontId="57" fillId="34" borderId="11" xfId="51" applyNumberFormat="1" applyFont="1" applyFill="1" applyBorder="1" applyAlignment="1">
      <alignment vertical="center" wrapText="1" readingOrder="1"/>
      <protection/>
    </xf>
    <xf numFmtId="0" fontId="57" fillId="0" borderId="11" xfId="51" applyNumberFormat="1" applyFont="1" applyFill="1" applyBorder="1" applyAlignment="1">
      <alignment horizontal="right" vertical="center" wrapText="1" readingOrder="1"/>
      <protection/>
    </xf>
    <xf numFmtId="0" fontId="56" fillId="0" borderId="11" xfId="51" applyNumberFormat="1" applyFont="1" applyFill="1" applyBorder="1" applyAlignment="1">
      <alignment horizontal="left" vertical="center" wrapText="1" readingOrder="1"/>
      <protection/>
    </xf>
    <xf numFmtId="0" fontId="57" fillId="0" borderId="11" xfId="51" applyNumberFormat="1" applyFont="1" applyFill="1" applyBorder="1" applyAlignment="1">
      <alignment horizontal="center" vertical="center" wrapText="1" readingOrder="1"/>
      <protection/>
    </xf>
    <xf numFmtId="0" fontId="57" fillId="0" borderId="11" xfId="51" applyNumberFormat="1" applyFont="1" applyFill="1" applyBorder="1" applyAlignment="1">
      <alignment horizontal="left" vertical="center" wrapText="1" readingOrder="1"/>
      <protection/>
    </xf>
    <xf numFmtId="3" fontId="57" fillId="0" borderId="11" xfId="51" applyNumberFormat="1" applyFont="1" applyFill="1" applyBorder="1" applyAlignment="1">
      <alignment horizontal="right" vertical="center" wrapText="1" readingOrder="1"/>
      <protection/>
    </xf>
    <xf numFmtId="3" fontId="57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56" fillId="0" borderId="11" xfId="51" applyNumberFormat="1" applyFont="1" applyFill="1" applyBorder="1" applyAlignment="1">
      <alignment horizontal="right" vertical="center" wrapText="1" readingOrder="1"/>
      <protection/>
    </xf>
    <xf numFmtId="3" fontId="56" fillId="0" borderId="11" xfId="51" applyNumberFormat="1" applyFont="1" applyFill="1" applyBorder="1" applyAlignment="1">
      <alignment horizontal="right" vertical="center" wrapText="1" readingOrder="1"/>
      <protection/>
    </xf>
    <xf numFmtId="0" fontId="57" fillId="36" borderId="14" xfId="51" applyNumberFormat="1" applyFont="1" applyFill="1" applyBorder="1" applyAlignment="1">
      <alignment horizontal="center" vertical="center" wrapText="1" readingOrder="1"/>
      <protection/>
    </xf>
    <xf numFmtId="0" fontId="57" fillId="36" borderId="15" xfId="51" applyNumberFormat="1" applyFont="1" applyFill="1" applyBorder="1" applyAlignment="1">
      <alignment horizontal="left" vertical="center" wrapText="1" readingOrder="1"/>
      <protection/>
    </xf>
    <xf numFmtId="3" fontId="56" fillId="36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57" fillId="36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57" fillId="0" borderId="16" xfId="51" applyNumberFormat="1" applyFont="1" applyFill="1" applyBorder="1" applyAlignment="1">
      <alignment horizontal="center" vertical="center" wrapText="1" readingOrder="1"/>
      <protection/>
    </xf>
    <xf numFmtId="0" fontId="56" fillId="0" borderId="17" xfId="51" applyNumberFormat="1" applyFont="1" applyFill="1" applyBorder="1" applyAlignment="1">
      <alignment horizontal="left" vertical="center" wrapText="1" readingOrder="1"/>
      <protection/>
    </xf>
    <xf numFmtId="0" fontId="57" fillId="0" borderId="10" xfId="51" applyNumberFormat="1" applyFont="1" applyFill="1" applyBorder="1" applyAlignment="1">
      <alignment horizontal="center" vertical="center" wrapText="1" readingOrder="1"/>
      <protection/>
    </xf>
    <xf numFmtId="0" fontId="57" fillId="0" borderId="10" xfId="51" applyNumberFormat="1" applyFont="1" applyFill="1" applyBorder="1" applyAlignment="1">
      <alignment horizontal="right" vertical="top" wrapText="1" readingOrder="1"/>
      <protection/>
    </xf>
    <xf numFmtId="0" fontId="56" fillId="0" borderId="11" xfId="51" applyNumberFormat="1" applyFont="1" applyFill="1" applyBorder="1" applyAlignment="1">
      <alignment horizontal="left" vertical="top" wrapText="1" readingOrder="1"/>
      <protection/>
    </xf>
    <xf numFmtId="0" fontId="57" fillId="0" borderId="11" xfId="51" applyNumberFormat="1" applyFont="1" applyFill="1" applyBorder="1" applyAlignment="1">
      <alignment horizontal="right" vertical="top" wrapText="1" readingOrder="1"/>
      <protection/>
    </xf>
    <xf numFmtId="0" fontId="58" fillId="0" borderId="0" xfId="51" applyNumberFormat="1" applyFont="1" applyFill="1" applyBorder="1" applyAlignment="1">
      <alignment horizontal="right" vertical="center" wrapText="1" readingOrder="1"/>
      <protection/>
    </xf>
    <xf numFmtId="0" fontId="58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6" applyFont="1">
      <alignment/>
      <protection/>
    </xf>
    <xf numFmtId="10" fontId="3" fillId="0" borderId="0" xfId="56" applyNumberFormat="1" applyFont="1">
      <alignment/>
      <protection/>
    </xf>
    <xf numFmtId="0" fontId="7" fillId="0" borderId="0" xfId="56" applyFont="1">
      <alignment/>
      <protection/>
    </xf>
    <xf numFmtId="3" fontId="7" fillId="0" borderId="0" xfId="56" applyNumberFormat="1" applyFont="1">
      <alignment/>
      <protection/>
    </xf>
    <xf numFmtId="10" fontId="7" fillId="0" borderId="0" xfId="56" applyNumberFormat="1" applyFont="1">
      <alignment/>
      <protection/>
    </xf>
    <xf numFmtId="0" fontId="2" fillId="0" borderId="0" xfId="56" applyFont="1">
      <alignment/>
      <protection/>
    </xf>
    <xf numFmtId="0" fontId="59" fillId="37" borderId="11" xfId="51" applyNumberFormat="1" applyFont="1" applyFill="1" applyBorder="1" applyAlignment="1">
      <alignment horizontal="center" vertical="center" wrapText="1" readingOrder="1"/>
      <protection/>
    </xf>
    <xf numFmtId="10" fontId="59" fillId="37" borderId="11" xfId="51" applyNumberFormat="1" applyFont="1" applyFill="1" applyBorder="1" applyAlignment="1">
      <alignment horizontal="center" vertical="center" wrapText="1" readingOrder="1"/>
      <protection/>
    </xf>
    <xf numFmtId="3" fontId="56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56" applyFont="1">
      <alignment/>
      <protection/>
    </xf>
    <xf numFmtId="3" fontId="4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9" fillId="37" borderId="11" xfId="51" applyNumberFormat="1" applyFont="1" applyFill="1" applyBorder="1" applyAlignment="1">
      <alignment horizontal="center" vertical="center" wrapText="1" readingOrder="1"/>
      <protection/>
    </xf>
    <xf numFmtId="3" fontId="60" fillId="0" borderId="18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1" xfId="51" applyNumberFormat="1" applyFont="1" applyFill="1" applyBorder="1" applyAlignment="1">
      <alignment horizontal="center" vertical="center" wrapText="1" readingOrder="1"/>
      <protection/>
    </xf>
    <xf numFmtId="0" fontId="8" fillId="0" borderId="11" xfId="51" applyNumberFormat="1" applyFont="1" applyFill="1" applyBorder="1" applyAlignment="1">
      <alignment horizontal="right" vertical="top" wrapText="1" readingOrder="1"/>
      <protection/>
    </xf>
    <xf numFmtId="0" fontId="15" fillId="0" borderId="0" xfId="51" applyNumberFormat="1" applyFont="1" applyFill="1" applyBorder="1" applyAlignment="1">
      <alignment horizontal="left" vertical="center" wrapText="1" readingOrder="1"/>
      <protection/>
    </xf>
    <xf numFmtId="0" fontId="16" fillId="0" borderId="0" xfId="54" applyFont="1" applyFill="1" applyBorder="1" applyAlignment="1">
      <alignment vertical="center" wrapText="1"/>
      <protection/>
    </xf>
    <xf numFmtId="3" fontId="4" fillId="0" borderId="0" xfId="54" applyNumberFormat="1" applyFont="1" applyFill="1" applyBorder="1" applyAlignment="1">
      <alignment vertical="center" wrapText="1"/>
      <protection/>
    </xf>
    <xf numFmtId="3" fontId="5" fillId="0" borderId="0" xfId="54" applyNumberFormat="1" applyFont="1" applyFill="1" applyBorder="1" applyAlignment="1">
      <alignment vertical="center" wrapText="1"/>
      <protection/>
    </xf>
    <xf numFmtId="3" fontId="8" fillId="33" borderId="11" xfId="51" applyNumberFormat="1" applyFont="1" applyFill="1" applyBorder="1" applyAlignment="1">
      <alignment horizontal="right" vertical="center" wrapText="1" readingOrder="1"/>
      <protection/>
    </xf>
    <xf numFmtId="3" fontId="8" fillId="34" borderId="11" xfId="51" applyNumberFormat="1" applyFont="1" applyFill="1" applyBorder="1" applyAlignment="1">
      <alignment horizontal="right" vertical="center" wrapText="1" readingOrder="1"/>
      <protection/>
    </xf>
    <xf numFmtId="3" fontId="8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8" fillId="0" borderId="11" xfId="51" applyNumberFormat="1" applyFont="1" applyFill="1" applyBorder="1" applyAlignment="1">
      <alignment horizontal="right" vertical="center" wrapText="1" readingOrder="1"/>
      <protection/>
    </xf>
    <xf numFmtId="3" fontId="8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>
      <alignment horizontal="right" vertical="center" wrapText="1" readingOrder="1"/>
      <protection/>
    </xf>
    <xf numFmtId="3" fontId="4" fillId="36" borderId="15" xfId="51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51" applyNumberFormat="1" applyFont="1" applyFill="1" applyBorder="1" applyAlignment="1">
      <alignment vertical="center" wrapText="1" readingOrder="1"/>
      <protection/>
    </xf>
    <xf numFmtId="0" fontId="5" fillId="0" borderId="0" xfId="54" applyFont="1" applyFill="1" applyBorder="1" applyAlignment="1">
      <alignment vertical="center" wrapText="1"/>
      <protection/>
    </xf>
    <xf numFmtId="0" fontId="10" fillId="0" borderId="0" xfId="51" applyNumberFormat="1" applyFont="1" applyFill="1" applyBorder="1" applyAlignment="1">
      <alignment horizontal="center" vertical="center" wrapText="1" readingOrder="1"/>
      <protection/>
    </xf>
    <xf numFmtId="0" fontId="11" fillId="0" borderId="0" xfId="54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6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 2" xfId="52"/>
    <cellStyle name="Normalny 2" xfId="53"/>
    <cellStyle name="Normalny 3" xfId="54"/>
    <cellStyle name="Normalny 3 2" xfId="55"/>
    <cellStyle name="Normalny_Wzory_projekt_200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tabSelected="1" zoomScalePageLayoutView="0" workbookViewId="0" topLeftCell="A76">
      <selection activeCell="M16" sqref="M16"/>
    </sheetView>
  </sheetViews>
  <sheetFormatPr defaultColWidth="8.796875" defaultRowHeight="14.25"/>
  <cols>
    <col min="1" max="1" width="9" style="7" customWidth="1"/>
    <col min="2" max="2" width="5.5" style="7" customWidth="1"/>
    <col min="3" max="3" width="43.8984375" style="7" customWidth="1"/>
    <col min="4" max="4" width="12.8984375" style="7" customWidth="1"/>
    <col min="5" max="5" width="12.3984375" style="7" customWidth="1"/>
    <col min="6" max="6" width="12.8984375" style="7" customWidth="1"/>
    <col min="7" max="7" width="12.59765625" style="8" customWidth="1"/>
    <col min="8" max="16384" width="9" style="7" customWidth="1"/>
  </cols>
  <sheetData>
    <row r="1" spans="2:13" ht="30" customHeight="1">
      <c r="B1" s="79"/>
      <c r="C1" s="79"/>
      <c r="D1" s="79"/>
      <c r="E1" s="79"/>
      <c r="F1" s="79"/>
      <c r="G1" s="80"/>
      <c r="H1" s="6"/>
      <c r="I1" s="6"/>
      <c r="J1" s="6"/>
      <c r="K1" s="6"/>
      <c r="L1" s="6"/>
      <c r="M1" s="6"/>
    </row>
    <row r="2" spans="2:7" ht="38.25" customHeight="1">
      <c r="B2" s="76" t="s">
        <v>99</v>
      </c>
      <c r="C2" s="77"/>
      <c r="D2" s="77"/>
      <c r="E2" s="77"/>
      <c r="F2" s="77"/>
      <c r="G2" s="78"/>
    </row>
    <row r="3" spans="2:6" ht="25.5" customHeight="1">
      <c r="B3" s="74" t="s">
        <v>98</v>
      </c>
      <c r="C3" s="75"/>
      <c r="D3" s="75"/>
      <c r="E3" s="75"/>
      <c r="F3" s="75"/>
    </row>
    <row r="4" spans="2:6" ht="27.75" customHeight="1">
      <c r="B4" s="74" t="s">
        <v>94</v>
      </c>
      <c r="C4" s="75"/>
      <c r="D4" s="75"/>
      <c r="E4" s="75"/>
      <c r="F4" s="75"/>
    </row>
    <row r="5" ht="17.25" customHeight="1">
      <c r="I5" s="64"/>
    </row>
    <row r="6" spans="2:7" ht="60" customHeight="1">
      <c r="B6" s="51" t="s">
        <v>0</v>
      </c>
      <c r="C6" s="51" t="s">
        <v>1</v>
      </c>
      <c r="D6" s="51" t="s">
        <v>100</v>
      </c>
      <c r="E6" s="56" t="s">
        <v>101</v>
      </c>
      <c r="F6" s="51" t="s">
        <v>102</v>
      </c>
      <c r="G6" s="52" t="s">
        <v>95</v>
      </c>
    </row>
    <row r="7" spans="2:7" ht="12.75" customHeight="1">
      <c r="B7" s="9">
        <v>1</v>
      </c>
      <c r="C7" s="9">
        <v>2</v>
      </c>
      <c r="D7" s="9">
        <v>3</v>
      </c>
      <c r="E7" s="61">
        <v>4</v>
      </c>
      <c r="F7" s="9">
        <v>5</v>
      </c>
      <c r="G7" s="10">
        <v>6</v>
      </c>
    </row>
    <row r="8" spans="2:9" ht="18.75" customHeight="1">
      <c r="B8" s="11" t="s">
        <v>2</v>
      </c>
      <c r="C8" s="12" t="s">
        <v>3</v>
      </c>
      <c r="D8" s="13">
        <f>+D9+D14+D20+D25+D29+D30+D31</f>
        <v>1380844</v>
      </c>
      <c r="E8" s="67">
        <f>+E9+E14+E20+E25+E29+E30+E31</f>
        <v>1452673</v>
      </c>
      <c r="F8" s="13">
        <f>+F9+F14+F20+F25+F29+F30+F31</f>
        <v>1444713.5499999998</v>
      </c>
      <c r="G8" s="14">
        <f>F8/E8</f>
        <v>0.9945208247141647</v>
      </c>
      <c r="I8" s="66"/>
    </row>
    <row r="9" spans="2:7" ht="18.75" customHeight="1">
      <c r="B9" s="15" t="s">
        <v>4</v>
      </c>
      <c r="C9" s="16" t="s">
        <v>5</v>
      </c>
      <c r="D9" s="17">
        <f>SUM(D10:D13)</f>
        <v>221400</v>
      </c>
      <c r="E9" s="68">
        <f>SUM(E10:E13)</f>
        <v>118850</v>
      </c>
      <c r="F9" s="17">
        <f>SUM(F10:F13)</f>
        <v>115125.92</v>
      </c>
      <c r="G9" s="18">
        <f aca="true" t="shared" si="0" ref="G9:G72">F9/E9</f>
        <v>0.968665713083719</v>
      </c>
    </row>
    <row r="10" spans="2:9" ht="18.75" customHeight="1">
      <c r="B10" s="19" t="s">
        <v>6</v>
      </c>
      <c r="C10" s="19" t="s">
        <v>7</v>
      </c>
      <c r="D10" s="20">
        <v>200000</v>
      </c>
      <c r="E10" s="55">
        <v>104650</v>
      </c>
      <c r="F10" s="20">
        <v>101317.85</v>
      </c>
      <c r="G10" s="21">
        <f t="shared" si="0"/>
        <v>0.9681591017677975</v>
      </c>
      <c r="I10" s="65"/>
    </row>
    <row r="11" spans="2:7" ht="18.75" customHeight="1">
      <c r="B11" s="19" t="s">
        <v>6</v>
      </c>
      <c r="C11" s="19" t="s">
        <v>8</v>
      </c>
      <c r="D11" s="20"/>
      <c r="E11" s="55"/>
      <c r="F11" s="55">
        <v>0</v>
      </c>
      <c r="G11" s="21" t="e">
        <f t="shared" si="0"/>
        <v>#DIV/0!</v>
      </c>
    </row>
    <row r="12" spans="2:9" ht="18.75" customHeight="1">
      <c r="B12" s="19" t="s">
        <v>6</v>
      </c>
      <c r="C12" s="19" t="s">
        <v>9</v>
      </c>
      <c r="D12" s="20">
        <v>20500</v>
      </c>
      <c r="E12" s="55">
        <v>14000</v>
      </c>
      <c r="F12" s="20">
        <v>13626.14</v>
      </c>
      <c r="G12" s="21">
        <f>F12/E12</f>
        <v>0.9732957142857143</v>
      </c>
      <c r="I12" s="66"/>
    </row>
    <row r="13" spans="2:9" ht="18.75" customHeight="1">
      <c r="B13" s="19" t="s">
        <v>6</v>
      </c>
      <c r="C13" s="19" t="s">
        <v>10</v>
      </c>
      <c r="D13" s="20">
        <v>900</v>
      </c>
      <c r="E13" s="55">
        <v>200</v>
      </c>
      <c r="F13" s="55">
        <v>181.93</v>
      </c>
      <c r="G13" s="21">
        <f>F13/E13</f>
        <v>0.9096500000000001</v>
      </c>
      <c r="I13" s="66"/>
    </row>
    <row r="14" spans="2:7" ht="18.75" customHeight="1">
      <c r="B14" s="15" t="s">
        <v>11</v>
      </c>
      <c r="C14" s="16" t="s">
        <v>12</v>
      </c>
      <c r="D14" s="17">
        <f>SUM(D15:D19)</f>
        <v>1035440</v>
      </c>
      <c r="E14" s="68">
        <f>SUM(E15:E19)</f>
        <v>1091029</v>
      </c>
      <c r="F14" s="17">
        <f>SUM(F15:F19)</f>
        <v>1091029</v>
      </c>
      <c r="G14" s="18">
        <f t="shared" si="0"/>
        <v>1</v>
      </c>
    </row>
    <row r="15" spans="2:7" ht="18.75" customHeight="1">
      <c r="B15" s="19" t="s">
        <v>6</v>
      </c>
      <c r="C15" s="19" t="s">
        <v>14</v>
      </c>
      <c r="D15" s="20">
        <v>1035440</v>
      </c>
      <c r="E15" s="55">
        <v>1056029</v>
      </c>
      <c r="F15" s="20">
        <v>1056029</v>
      </c>
      <c r="G15" s="21">
        <f t="shared" si="0"/>
        <v>1</v>
      </c>
    </row>
    <row r="16" spans="2:7" ht="18.75" customHeight="1">
      <c r="B16" s="19"/>
      <c r="C16" s="19" t="s">
        <v>13</v>
      </c>
      <c r="D16" s="20"/>
      <c r="E16" s="55">
        <v>35000</v>
      </c>
      <c r="F16" s="20">
        <v>35000</v>
      </c>
      <c r="G16" s="21">
        <f t="shared" si="0"/>
        <v>1</v>
      </c>
    </row>
    <row r="17" spans="2:7" ht="18.75" customHeight="1">
      <c r="B17" s="19" t="s">
        <v>6</v>
      </c>
      <c r="C17" s="19" t="s">
        <v>15</v>
      </c>
      <c r="D17" s="20"/>
      <c r="E17" s="55"/>
      <c r="F17" s="20"/>
      <c r="G17" s="21" t="e">
        <f t="shared" si="0"/>
        <v>#DIV/0!</v>
      </c>
    </row>
    <row r="18" spans="2:7" ht="18.75" customHeight="1">
      <c r="B18" s="19" t="s">
        <v>6</v>
      </c>
      <c r="C18" s="19" t="s">
        <v>16</v>
      </c>
      <c r="D18" s="20"/>
      <c r="E18" s="55"/>
      <c r="F18" s="20"/>
      <c r="G18" s="21" t="e">
        <f t="shared" si="0"/>
        <v>#DIV/0!</v>
      </c>
    </row>
    <row r="19" spans="2:7" ht="18.75" customHeight="1">
      <c r="B19" s="19" t="s">
        <v>6</v>
      </c>
      <c r="C19" s="19" t="s">
        <v>17</v>
      </c>
      <c r="D19" s="20"/>
      <c r="E19" s="55"/>
      <c r="F19" s="20"/>
      <c r="G19" s="21" t="e">
        <f t="shared" si="0"/>
        <v>#DIV/0!</v>
      </c>
    </row>
    <row r="20" spans="2:7" ht="25.5" customHeight="1">
      <c r="B20" s="15" t="s">
        <v>18</v>
      </c>
      <c r="C20" s="16" t="s">
        <v>19</v>
      </c>
      <c r="D20" s="17">
        <f>SUM(D21:D24)</f>
        <v>0</v>
      </c>
      <c r="E20" s="68">
        <f>SUM(E21:E24)</f>
        <v>0</v>
      </c>
      <c r="F20" s="17">
        <f>SUM(F21:F24)</f>
        <v>0</v>
      </c>
      <c r="G20" s="18" t="e">
        <f t="shared" si="0"/>
        <v>#DIV/0!</v>
      </c>
    </row>
    <row r="21" spans="2:7" ht="18.75" customHeight="1">
      <c r="B21" s="19" t="s">
        <v>6</v>
      </c>
      <c r="C21" s="19" t="s">
        <v>20</v>
      </c>
      <c r="D21" s="20"/>
      <c r="E21" s="55"/>
      <c r="F21" s="20"/>
      <c r="G21" s="21" t="e">
        <f t="shared" si="0"/>
        <v>#DIV/0!</v>
      </c>
    </row>
    <row r="22" spans="2:7" ht="18.75" customHeight="1">
      <c r="B22" s="19" t="s">
        <v>6</v>
      </c>
      <c r="C22" s="19" t="s">
        <v>15</v>
      </c>
      <c r="D22" s="20"/>
      <c r="E22" s="55"/>
      <c r="F22" s="20"/>
      <c r="G22" s="21" t="e">
        <f t="shared" si="0"/>
        <v>#DIV/0!</v>
      </c>
    </row>
    <row r="23" spans="2:7" ht="18.75" customHeight="1">
      <c r="B23" s="19" t="s">
        <v>6</v>
      </c>
      <c r="C23" s="19" t="s">
        <v>16</v>
      </c>
      <c r="D23" s="20"/>
      <c r="E23" s="55"/>
      <c r="F23" s="20"/>
      <c r="G23" s="21" t="e">
        <f t="shared" si="0"/>
        <v>#DIV/0!</v>
      </c>
    </row>
    <row r="24" spans="2:7" ht="18.75" customHeight="1">
      <c r="B24" s="19" t="s">
        <v>6</v>
      </c>
      <c r="C24" s="19" t="s">
        <v>17</v>
      </c>
      <c r="D24" s="20"/>
      <c r="E24" s="55"/>
      <c r="F24" s="20"/>
      <c r="G24" s="21" t="e">
        <f t="shared" si="0"/>
        <v>#DIV/0!</v>
      </c>
    </row>
    <row r="25" spans="2:7" ht="18.75" customHeight="1">
      <c r="B25" s="15" t="s">
        <v>21</v>
      </c>
      <c r="C25" s="16" t="s">
        <v>22</v>
      </c>
      <c r="D25" s="17">
        <f>SUM(D26:D28)</f>
        <v>0</v>
      </c>
      <c r="E25" s="68">
        <f>SUM(E26:E28)</f>
        <v>15000</v>
      </c>
      <c r="F25" s="17">
        <f>SUM(F26:F28)</f>
        <v>15000</v>
      </c>
      <c r="G25" s="18">
        <f t="shared" si="0"/>
        <v>1</v>
      </c>
    </row>
    <row r="26" spans="2:7" ht="18.75" customHeight="1">
      <c r="B26" s="19" t="s">
        <v>6</v>
      </c>
      <c r="C26" s="19" t="s">
        <v>15</v>
      </c>
      <c r="D26" s="20"/>
      <c r="E26" s="55">
        <v>15000</v>
      </c>
      <c r="F26" s="20">
        <v>15000</v>
      </c>
      <c r="G26" s="21">
        <f t="shared" si="0"/>
        <v>1</v>
      </c>
    </row>
    <row r="27" spans="2:7" ht="18.75" customHeight="1">
      <c r="B27" s="19" t="s">
        <v>6</v>
      </c>
      <c r="C27" s="19" t="s">
        <v>23</v>
      </c>
      <c r="D27" s="20"/>
      <c r="E27" s="55"/>
      <c r="F27" s="20"/>
      <c r="G27" s="21" t="e">
        <f t="shared" si="0"/>
        <v>#DIV/0!</v>
      </c>
    </row>
    <row r="28" spans="2:7" ht="18.75" customHeight="1">
      <c r="B28" s="19" t="s">
        <v>6</v>
      </c>
      <c r="C28" s="19" t="s">
        <v>17</v>
      </c>
      <c r="D28" s="20"/>
      <c r="E28" s="55"/>
      <c r="F28" s="20"/>
      <c r="G28" s="21" t="e">
        <f t="shared" si="0"/>
        <v>#DIV/0!</v>
      </c>
    </row>
    <row r="29" spans="2:9" ht="30.75" customHeight="1">
      <c r="B29" s="15" t="s">
        <v>24</v>
      </c>
      <c r="C29" s="16" t="s">
        <v>25</v>
      </c>
      <c r="D29" s="22">
        <v>72000</v>
      </c>
      <c r="E29" s="69">
        <v>179794</v>
      </c>
      <c r="F29" s="22">
        <v>175897.74</v>
      </c>
      <c r="G29" s="18">
        <f t="shared" si="0"/>
        <v>0.9783293102105742</v>
      </c>
      <c r="I29" s="66"/>
    </row>
    <row r="30" spans="2:7" ht="18.75" customHeight="1">
      <c r="B30" s="15" t="s">
        <v>26</v>
      </c>
      <c r="C30" s="16" t="s">
        <v>27</v>
      </c>
      <c r="D30" s="22">
        <v>4</v>
      </c>
      <c r="E30" s="69">
        <v>0</v>
      </c>
      <c r="F30" s="22">
        <v>0.13</v>
      </c>
      <c r="G30" s="18" t="e">
        <f t="shared" si="0"/>
        <v>#DIV/0!</v>
      </c>
    </row>
    <row r="31" spans="2:9" ht="18.75" customHeight="1">
      <c r="B31" s="15" t="s">
        <v>28</v>
      </c>
      <c r="C31" s="16" t="s">
        <v>29</v>
      </c>
      <c r="D31" s="22">
        <v>52000</v>
      </c>
      <c r="E31" s="69">
        <v>48000</v>
      </c>
      <c r="F31" s="22">
        <v>47660.76</v>
      </c>
      <c r="G31" s="18">
        <f t="shared" si="0"/>
        <v>0.9929325</v>
      </c>
      <c r="I31" s="66"/>
    </row>
    <row r="32" spans="2:7" ht="18.75" customHeight="1">
      <c r="B32" s="11" t="s">
        <v>30</v>
      </c>
      <c r="C32" s="12" t="s">
        <v>31</v>
      </c>
      <c r="D32" s="13">
        <f>+D33+D65+D66</f>
        <v>1380587</v>
      </c>
      <c r="E32" s="67">
        <f>+E33+E65+E66</f>
        <v>1444632</v>
      </c>
      <c r="F32" s="13">
        <f>+F33+F65+F66</f>
        <v>1436672.63</v>
      </c>
      <c r="G32" s="14">
        <f t="shared" si="0"/>
        <v>0.994490382325741</v>
      </c>
    </row>
    <row r="33" spans="2:7" ht="18.75" customHeight="1">
      <c r="B33" s="15" t="s">
        <v>4</v>
      </c>
      <c r="C33" s="16" t="s">
        <v>32</v>
      </c>
      <c r="D33" s="17">
        <f>+D34+D35+D36+D44+D52+D57+D61+D64</f>
        <v>1378557</v>
      </c>
      <c r="E33" s="68">
        <f>+E34+E35+E36+E44+E52+E57+E61+E64</f>
        <v>1442132</v>
      </c>
      <c r="F33" s="17">
        <f>+F34+F35+F36+F44+F52+F57+F61+F64</f>
        <v>1434303.0799999998</v>
      </c>
      <c r="G33" s="18">
        <f t="shared" si="0"/>
        <v>0.9945712875104358</v>
      </c>
    </row>
    <row r="34" spans="2:7" ht="18.75" customHeight="1">
      <c r="B34" s="23" t="s">
        <v>6</v>
      </c>
      <c r="C34" s="24" t="s">
        <v>33</v>
      </c>
      <c r="D34" s="22">
        <v>61179</v>
      </c>
      <c r="E34" s="69">
        <v>63179</v>
      </c>
      <c r="F34" s="22">
        <v>61228.77</v>
      </c>
      <c r="G34" s="18">
        <f t="shared" si="0"/>
        <v>0.9691316734991057</v>
      </c>
    </row>
    <row r="35" spans="2:9" ht="18.75" customHeight="1">
      <c r="B35" s="23" t="s">
        <v>6</v>
      </c>
      <c r="C35" s="24" t="s">
        <v>34</v>
      </c>
      <c r="D35" s="22">
        <v>85250</v>
      </c>
      <c r="E35" s="69">
        <v>94839</v>
      </c>
      <c r="F35" s="22">
        <v>94745.01</v>
      </c>
      <c r="G35" s="18">
        <f t="shared" si="0"/>
        <v>0.9990089520134121</v>
      </c>
      <c r="I35" s="66"/>
    </row>
    <row r="36" spans="2:7" ht="18.75" customHeight="1">
      <c r="B36" s="23" t="s">
        <v>6</v>
      </c>
      <c r="C36" s="24" t="s">
        <v>35</v>
      </c>
      <c r="D36" s="17">
        <f>SUM(D37:D43)</f>
        <v>266000</v>
      </c>
      <c r="E36" s="68">
        <f>SUM(E37:E43)</f>
        <v>316126</v>
      </c>
      <c r="F36" s="17">
        <f>SUM(F37:F43)</f>
        <v>314699.08999999997</v>
      </c>
      <c r="G36" s="18">
        <f t="shared" si="0"/>
        <v>0.995486261807001</v>
      </c>
    </row>
    <row r="37" spans="2:7" ht="18.75" customHeight="1">
      <c r="B37" s="9" t="s">
        <v>6</v>
      </c>
      <c r="C37" s="19" t="s">
        <v>36</v>
      </c>
      <c r="D37" s="20">
        <v>12000</v>
      </c>
      <c r="E37" s="55">
        <v>11996</v>
      </c>
      <c r="F37" s="20">
        <v>11576.02</v>
      </c>
      <c r="G37" s="21">
        <f t="shared" si="0"/>
        <v>0.9649899966655552</v>
      </c>
    </row>
    <row r="38" spans="2:9" ht="18.75" customHeight="1">
      <c r="B38" s="9" t="s">
        <v>6</v>
      </c>
      <c r="C38" s="19" t="s">
        <v>37</v>
      </c>
      <c r="D38" s="20">
        <v>10000</v>
      </c>
      <c r="E38" s="55">
        <v>9210</v>
      </c>
      <c r="F38" s="20">
        <v>9206.9</v>
      </c>
      <c r="G38" s="21">
        <f t="shared" si="0"/>
        <v>0.9996634093376764</v>
      </c>
      <c r="I38" s="66"/>
    </row>
    <row r="39" spans="2:9" ht="18.75" customHeight="1">
      <c r="B39" s="9" t="s">
        <v>6</v>
      </c>
      <c r="C39" s="19" t="s">
        <v>38</v>
      </c>
      <c r="D39" s="20">
        <v>25000</v>
      </c>
      <c r="E39" s="55">
        <v>28520</v>
      </c>
      <c r="F39" s="20">
        <v>28512.03</v>
      </c>
      <c r="G39" s="21">
        <f t="shared" si="0"/>
        <v>0.9997205469845721</v>
      </c>
      <c r="I39" s="66"/>
    </row>
    <row r="40" spans="2:9" ht="18.75" customHeight="1">
      <c r="B40" s="9" t="s">
        <v>6</v>
      </c>
      <c r="C40" s="19" t="s">
        <v>39</v>
      </c>
      <c r="D40" s="20">
        <v>19000</v>
      </c>
      <c r="E40" s="55">
        <v>7000</v>
      </c>
      <c r="F40" s="20">
        <v>6672.79</v>
      </c>
      <c r="G40" s="21">
        <f t="shared" si="0"/>
        <v>0.9532557142857143</v>
      </c>
      <c r="I40" s="66"/>
    </row>
    <row r="41" spans="2:9" ht="18.75" customHeight="1">
      <c r="B41" s="9" t="s">
        <v>6</v>
      </c>
      <c r="C41" s="19" t="s">
        <v>40</v>
      </c>
      <c r="D41" s="20">
        <v>17000</v>
      </c>
      <c r="E41" s="55">
        <v>23050</v>
      </c>
      <c r="F41" s="20">
        <v>23018.42</v>
      </c>
      <c r="G41" s="21">
        <f t="shared" si="0"/>
        <v>0.998629934924078</v>
      </c>
      <c r="I41" s="66"/>
    </row>
    <row r="42" spans="2:7" ht="18.75" customHeight="1">
      <c r="B42" s="9" t="s">
        <v>6</v>
      </c>
      <c r="C42" s="19" t="s">
        <v>41</v>
      </c>
      <c r="D42" s="20">
        <v>25000</v>
      </c>
      <c r="E42" s="55">
        <v>27950</v>
      </c>
      <c r="F42" s="20">
        <v>27342</v>
      </c>
      <c r="G42" s="21">
        <f t="shared" si="0"/>
        <v>0.9782468694096601</v>
      </c>
    </row>
    <row r="43" spans="2:7" ht="18.75" customHeight="1">
      <c r="B43" s="9" t="s">
        <v>6</v>
      </c>
      <c r="C43" s="19" t="s">
        <v>42</v>
      </c>
      <c r="D43" s="20">
        <v>158000</v>
      </c>
      <c r="E43" s="55">
        <v>208400</v>
      </c>
      <c r="F43" s="20">
        <v>208370.93</v>
      </c>
      <c r="G43" s="21">
        <f t="shared" si="0"/>
        <v>0.9998605086372361</v>
      </c>
    </row>
    <row r="44" spans="2:7" ht="18.75" customHeight="1">
      <c r="B44" s="23" t="s">
        <v>6</v>
      </c>
      <c r="C44" s="24" t="s">
        <v>43</v>
      </c>
      <c r="D44" s="17">
        <f>SUM(D45:D51)</f>
        <v>45100</v>
      </c>
      <c r="E44" s="68">
        <f>SUM(E45:E51)</f>
        <v>40610</v>
      </c>
      <c r="F44" s="17">
        <f>SUM(F45:F51)</f>
        <v>40228.31</v>
      </c>
      <c r="G44" s="18">
        <f t="shared" si="0"/>
        <v>0.9906010834769761</v>
      </c>
    </row>
    <row r="45" spans="2:9" ht="18.75" customHeight="1">
      <c r="B45" s="9" t="s">
        <v>6</v>
      </c>
      <c r="C45" s="19" t="s">
        <v>44</v>
      </c>
      <c r="D45" s="20">
        <v>12000</v>
      </c>
      <c r="E45" s="55">
        <v>9900</v>
      </c>
      <c r="F45" s="20">
        <v>9857</v>
      </c>
      <c r="G45" s="21">
        <f t="shared" si="0"/>
        <v>0.9956565656565657</v>
      </c>
      <c r="I45" s="66"/>
    </row>
    <row r="46" spans="2:7" ht="18.75" customHeight="1">
      <c r="B46" s="9" t="s">
        <v>6</v>
      </c>
      <c r="C46" s="19" t="s">
        <v>45</v>
      </c>
      <c r="D46" s="20"/>
      <c r="E46" s="55"/>
      <c r="F46" s="20"/>
      <c r="G46" s="21" t="e">
        <f t="shared" si="0"/>
        <v>#DIV/0!</v>
      </c>
    </row>
    <row r="47" spans="2:9" ht="18.75" customHeight="1">
      <c r="B47" s="9" t="s">
        <v>6</v>
      </c>
      <c r="C47" s="19" t="s">
        <v>46</v>
      </c>
      <c r="D47" s="20">
        <v>1500</v>
      </c>
      <c r="E47" s="55">
        <v>110</v>
      </c>
      <c r="F47" s="20">
        <v>108.9</v>
      </c>
      <c r="G47" s="21">
        <f t="shared" si="0"/>
        <v>0.9900000000000001</v>
      </c>
      <c r="I47" s="66"/>
    </row>
    <row r="48" spans="2:7" ht="18.75" customHeight="1">
      <c r="B48" s="9" t="s">
        <v>6</v>
      </c>
      <c r="C48" s="19" t="s">
        <v>47</v>
      </c>
      <c r="D48" s="20">
        <v>30000</v>
      </c>
      <c r="E48" s="55">
        <v>30000</v>
      </c>
      <c r="F48" s="20">
        <v>29686.98</v>
      </c>
      <c r="G48" s="21">
        <f t="shared" si="0"/>
        <v>0.989566</v>
      </c>
    </row>
    <row r="49" spans="2:7" ht="18.75" customHeight="1">
      <c r="B49" s="9" t="s">
        <v>6</v>
      </c>
      <c r="C49" s="19" t="s">
        <v>48</v>
      </c>
      <c r="D49" s="20"/>
      <c r="E49" s="55"/>
      <c r="F49" s="20"/>
      <c r="G49" s="21" t="e">
        <f t="shared" si="0"/>
        <v>#DIV/0!</v>
      </c>
    </row>
    <row r="50" spans="2:9" ht="18.75" customHeight="1">
      <c r="B50" s="9" t="s">
        <v>6</v>
      </c>
      <c r="C50" s="19" t="s">
        <v>49</v>
      </c>
      <c r="D50" s="20">
        <v>1000</v>
      </c>
      <c r="E50" s="55">
        <v>600</v>
      </c>
      <c r="F50" s="20">
        <v>575.43</v>
      </c>
      <c r="G50" s="21">
        <f t="shared" si="0"/>
        <v>0.95905</v>
      </c>
      <c r="I50" s="66"/>
    </row>
    <row r="51" spans="2:9" ht="18.75" customHeight="1">
      <c r="B51" s="9" t="s">
        <v>6</v>
      </c>
      <c r="C51" s="19" t="s">
        <v>50</v>
      </c>
      <c r="D51" s="20">
        <v>600</v>
      </c>
      <c r="E51" s="55">
        <v>0</v>
      </c>
      <c r="F51" s="20">
        <v>0</v>
      </c>
      <c r="G51" s="21" t="e">
        <f t="shared" si="0"/>
        <v>#DIV/0!</v>
      </c>
      <c r="I51" s="66"/>
    </row>
    <row r="52" spans="2:7" ht="18.75" customHeight="1">
      <c r="B52" s="23" t="s">
        <v>6</v>
      </c>
      <c r="C52" s="24" t="s">
        <v>51</v>
      </c>
      <c r="D52" s="17">
        <f>SUM(D53:D56)</f>
        <v>775764</v>
      </c>
      <c r="E52" s="68">
        <f>SUM(E53:E56)</f>
        <v>778764</v>
      </c>
      <c r="F52" s="17">
        <f>SUM(F53:F56)</f>
        <v>773810.01</v>
      </c>
      <c r="G52" s="18">
        <f t="shared" si="0"/>
        <v>0.9936386504769096</v>
      </c>
    </row>
    <row r="53" spans="2:7" ht="18.75" customHeight="1">
      <c r="B53" s="9" t="s">
        <v>6</v>
      </c>
      <c r="C53" s="19" t="s">
        <v>52</v>
      </c>
      <c r="D53" s="20">
        <v>625764</v>
      </c>
      <c r="E53" s="55">
        <v>625764</v>
      </c>
      <c r="F53" s="20">
        <f>621891.37-555.38</f>
        <v>621335.99</v>
      </c>
      <c r="G53" s="21">
        <f t="shared" si="0"/>
        <v>0.9929238339054339</v>
      </c>
    </row>
    <row r="54" spans="2:7" ht="18.75" customHeight="1">
      <c r="B54" s="9" t="s">
        <v>6</v>
      </c>
      <c r="C54" s="19" t="s">
        <v>53</v>
      </c>
      <c r="D54" s="20"/>
      <c r="E54" s="55"/>
      <c r="F54" s="20"/>
      <c r="G54" s="21" t="e">
        <f t="shared" si="0"/>
        <v>#DIV/0!</v>
      </c>
    </row>
    <row r="55" spans="2:7" ht="18.75" customHeight="1">
      <c r="B55" s="9" t="s">
        <v>6</v>
      </c>
      <c r="C55" s="19" t="s">
        <v>54</v>
      </c>
      <c r="D55" s="20"/>
      <c r="E55" s="55"/>
      <c r="F55" s="20"/>
      <c r="G55" s="21" t="e">
        <f t="shared" si="0"/>
        <v>#DIV/0!</v>
      </c>
    </row>
    <row r="56" spans="2:9" ht="18.75" customHeight="1">
      <c r="B56" s="9" t="s">
        <v>6</v>
      </c>
      <c r="C56" s="19" t="s">
        <v>55</v>
      </c>
      <c r="D56" s="20">
        <v>150000</v>
      </c>
      <c r="E56" s="55">
        <v>153000</v>
      </c>
      <c r="F56" s="20">
        <f>152474.02</f>
        <v>152474.02</v>
      </c>
      <c r="G56" s="21">
        <f t="shared" si="0"/>
        <v>0.9965622222222221</v>
      </c>
      <c r="I56" s="66"/>
    </row>
    <row r="57" spans="2:7" ht="18.75" customHeight="1">
      <c r="B57" s="23" t="s">
        <v>6</v>
      </c>
      <c r="C57" s="24" t="s">
        <v>56</v>
      </c>
      <c r="D57" s="17">
        <f>SUM(D58:D60)</f>
        <v>139264</v>
      </c>
      <c r="E57" s="68">
        <f>SUM(E58:E60)</f>
        <v>143764</v>
      </c>
      <c r="F57" s="17">
        <f>SUM(F58:F60)</f>
        <v>144778.22999999998</v>
      </c>
      <c r="G57" s="18">
        <f t="shared" si="0"/>
        <v>1.0070548259647756</v>
      </c>
    </row>
    <row r="58" spans="2:7" ht="18.75" customHeight="1">
      <c r="B58" s="9" t="s">
        <v>6</v>
      </c>
      <c r="C58" s="19" t="s">
        <v>57</v>
      </c>
      <c r="D58" s="20">
        <v>130000</v>
      </c>
      <c r="E58" s="55">
        <v>130000</v>
      </c>
      <c r="F58" s="20">
        <v>128048.76</v>
      </c>
      <c r="G58" s="21">
        <f t="shared" si="0"/>
        <v>0.9849904615384615</v>
      </c>
    </row>
    <row r="59" spans="2:7" ht="18.75" customHeight="1">
      <c r="B59" s="9" t="s">
        <v>6</v>
      </c>
      <c r="C59" s="19" t="s">
        <v>58</v>
      </c>
      <c r="D59" s="20"/>
      <c r="E59" s="55"/>
      <c r="F59" s="20"/>
      <c r="G59" s="21" t="e">
        <f t="shared" si="0"/>
        <v>#DIV/0!</v>
      </c>
    </row>
    <row r="60" spans="2:9" ht="18.75" customHeight="1">
      <c r="B60" s="9" t="s">
        <v>6</v>
      </c>
      <c r="C60" s="19" t="s">
        <v>50</v>
      </c>
      <c r="D60" s="20">
        <v>9264</v>
      </c>
      <c r="E60" s="55">
        <v>13764</v>
      </c>
      <c r="F60" s="20">
        <f>13650+2524.09+555.38</f>
        <v>16729.47</v>
      </c>
      <c r="G60" s="21">
        <f t="shared" si="0"/>
        <v>1.215451176983435</v>
      </c>
      <c r="I60" s="66"/>
    </row>
    <row r="61" spans="2:7" ht="18.75" customHeight="1">
      <c r="B61" s="23" t="s">
        <v>6</v>
      </c>
      <c r="C61" s="24" t="s">
        <v>59</v>
      </c>
      <c r="D61" s="17">
        <f>SUM(D62:D63)</f>
        <v>6000</v>
      </c>
      <c r="E61" s="68">
        <f>SUM(E62:E63)</f>
        <v>4850</v>
      </c>
      <c r="F61" s="17">
        <f>SUM(F62:F63)</f>
        <v>4813.66</v>
      </c>
      <c r="G61" s="18">
        <f t="shared" si="0"/>
        <v>0.9925072164948453</v>
      </c>
    </row>
    <row r="62" spans="2:9" ht="18.75" customHeight="1">
      <c r="B62" s="9" t="s">
        <v>6</v>
      </c>
      <c r="C62" s="19" t="s">
        <v>60</v>
      </c>
      <c r="D62" s="20">
        <v>6000</v>
      </c>
      <c r="E62" s="55">
        <v>4850</v>
      </c>
      <c r="F62" s="20">
        <v>4813.66</v>
      </c>
      <c r="G62" s="21">
        <f t="shared" si="0"/>
        <v>0.9925072164948453</v>
      </c>
      <c r="I62" s="66"/>
    </row>
    <row r="63" spans="2:7" ht="18.75" customHeight="1">
      <c r="B63" s="9" t="s">
        <v>6</v>
      </c>
      <c r="C63" s="19" t="s">
        <v>50</v>
      </c>
      <c r="D63" s="20"/>
      <c r="E63" s="55"/>
      <c r="F63" s="20"/>
      <c r="G63" s="21" t="e">
        <f t="shared" si="0"/>
        <v>#DIV/0!</v>
      </c>
    </row>
    <row r="64" spans="2:7" ht="18.75" customHeight="1">
      <c r="B64" s="23" t="s">
        <v>6</v>
      </c>
      <c r="C64" s="24" t="s">
        <v>61</v>
      </c>
      <c r="D64" s="22"/>
      <c r="E64" s="69"/>
      <c r="F64" s="22"/>
      <c r="G64" s="18" t="e">
        <f t="shared" si="0"/>
        <v>#DIV/0!</v>
      </c>
    </row>
    <row r="65" spans="2:9" ht="18.75" customHeight="1">
      <c r="B65" s="15" t="s">
        <v>11</v>
      </c>
      <c r="C65" s="16" t="s">
        <v>62</v>
      </c>
      <c r="D65" s="22">
        <v>2000</v>
      </c>
      <c r="E65" s="69">
        <v>2500</v>
      </c>
      <c r="F65" s="22">
        <v>2369.55</v>
      </c>
      <c r="G65" s="18">
        <f t="shared" si="0"/>
        <v>0.9478200000000001</v>
      </c>
      <c r="I65" s="66"/>
    </row>
    <row r="66" spans="2:7" ht="18.75" customHeight="1">
      <c r="B66" s="15" t="s">
        <v>18</v>
      </c>
      <c r="C66" s="16" t="s">
        <v>63</v>
      </c>
      <c r="D66" s="17">
        <f>D67+D68</f>
        <v>30</v>
      </c>
      <c r="E66" s="68">
        <f>E67+E68</f>
        <v>0</v>
      </c>
      <c r="F66" s="17">
        <f>SUM(F67:F68)</f>
        <v>0</v>
      </c>
      <c r="G66" s="18" t="e">
        <f t="shared" si="0"/>
        <v>#DIV/0!</v>
      </c>
    </row>
    <row r="67" spans="2:9" ht="27.75" customHeight="1">
      <c r="B67" s="19" t="s">
        <v>6</v>
      </c>
      <c r="C67" s="19" t="s">
        <v>64</v>
      </c>
      <c r="D67" s="20">
        <v>30</v>
      </c>
      <c r="E67" s="55">
        <v>0</v>
      </c>
      <c r="F67" s="20">
        <v>0</v>
      </c>
      <c r="G67" s="21" t="e">
        <f t="shared" si="0"/>
        <v>#DIV/0!</v>
      </c>
      <c r="I67" s="66"/>
    </row>
    <row r="68" spans="2:7" ht="18.75" customHeight="1">
      <c r="B68" s="19" t="s">
        <v>6</v>
      </c>
      <c r="C68" s="19" t="s">
        <v>65</v>
      </c>
      <c r="D68" s="20"/>
      <c r="E68" s="55"/>
      <c r="F68" s="20"/>
      <c r="G68" s="21" t="e">
        <f t="shared" si="0"/>
        <v>#DIV/0!</v>
      </c>
    </row>
    <row r="69" spans="2:7" ht="18.75" customHeight="1">
      <c r="B69" s="11" t="s">
        <v>66</v>
      </c>
      <c r="C69" s="12" t="s">
        <v>67</v>
      </c>
      <c r="D69" s="13">
        <f>SUM(D70:D71)</f>
        <v>0</v>
      </c>
      <c r="E69" s="67">
        <f>SUM(E70:E71)</f>
        <v>0</v>
      </c>
      <c r="F69" s="13">
        <f>SUM(F70:F71)</f>
        <v>0</v>
      </c>
      <c r="G69" s="14" t="e">
        <f t="shared" si="0"/>
        <v>#DIV/0!</v>
      </c>
    </row>
    <row r="70" spans="2:7" ht="18.75" customHeight="1">
      <c r="B70" s="25" t="s">
        <v>68</v>
      </c>
      <c r="C70" s="26" t="s">
        <v>69</v>
      </c>
      <c r="D70" s="20"/>
      <c r="E70" s="55"/>
      <c r="F70" s="20"/>
      <c r="G70" s="21" t="e">
        <f t="shared" si="0"/>
        <v>#DIV/0!</v>
      </c>
    </row>
    <row r="71" spans="2:7" ht="18.75" customHeight="1">
      <c r="B71" s="25" t="s">
        <v>68</v>
      </c>
      <c r="C71" s="26" t="s">
        <v>70</v>
      </c>
      <c r="D71" s="20"/>
      <c r="E71" s="55"/>
      <c r="F71" s="20"/>
      <c r="G71" s="21" t="e">
        <f t="shared" si="0"/>
        <v>#DIV/0!</v>
      </c>
    </row>
    <row r="72" spans="2:7" ht="29.25" customHeight="1">
      <c r="B72" s="11" t="s">
        <v>71</v>
      </c>
      <c r="C72" s="12" t="s">
        <v>72</v>
      </c>
      <c r="D72" s="13">
        <f>D8-D32+D69</f>
        <v>257</v>
      </c>
      <c r="E72" s="67">
        <f>E8-E32+E69</f>
        <v>8041</v>
      </c>
      <c r="F72" s="13">
        <f>F8-F32+F69</f>
        <v>8040.9199999999255</v>
      </c>
      <c r="G72" s="14">
        <f t="shared" si="0"/>
        <v>0.9999900509886738</v>
      </c>
    </row>
    <row r="73" spans="2:7" ht="18.75" customHeight="1">
      <c r="B73" s="27"/>
      <c r="C73" s="28"/>
      <c r="D73" s="29"/>
      <c r="E73" s="70"/>
      <c r="F73" s="29"/>
      <c r="G73" s="21" t="e">
        <f aca="true" t="shared" si="1" ref="G73:G100">F73/E73</f>
        <v>#DIV/0!</v>
      </c>
    </row>
    <row r="74" spans="2:7" ht="18.75" customHeight="1">
      <c r="B74" s="11" t="s">
        <v>73</v>
      </c>
      <c r="C74" s="12" t="s">
        <v>74</v>
      </c>
      <c r="D74" s="30"/>
      <c r="E74" s="71"/>
      <c r="F74" s="30"/>
      <c r="G74" s="14" t="e">
        <f t="shared" si="1"/>
        <v>#DIV/0!</v>
      </c>
    </row>
    <row r="75" spans="2:7" ht="18.75" customHeight="1">
      <c r="B75" s="27"/>
      <c r="C75" s="28"/>
      <c r="D75" s="29"/>
      <c r="E75" s="70"/>
      <c r="F75" s="29"/>
      <c r="G75" s="21" t="e">
        <f t="shared" si="1"/>
        <v>#DIV/0!</v>
      </c>
    </row>
    <row r="76" spans="2:7" ht="27.75" customHeight="1">
      <c r="B76" s="11" t="s">
        <v>75</v>
      </c>
      <c r="C76" s="12" t="s">
        <v>76</v>
      </c>
      <c r="D76" s="13">
        <f>D72-D74</f>
        <v>257</v>
      </c>
      <c r="E76" s="67">
        <f>E72-E74</f>
        <v>8041</v>
      </c>
      <c r="F76" s="13">
        <f>F72-F74</f>
        <v>8040.9199999999255</v>
      </c>
      <c r="G76" s="14">
        <f t="shared" si="1"/>
        <v>0.9999900509886738</v>
      </c>
    </row>
    <row r="77" spans="2:7" ht="18.75" customHeight="1">
      <c r="B77" s="31" t="s">
        <v>6</v>
      </c>
      <c r="C77" s="26" t="s">
        <v>6</v>
      </c>
      <c r="D77" s="32"/>
      <c r="E77" s="72"/>
      <c r="F77" s="32" t="s">
        <v>6</v>
      </c>
      <c r="G77" s="21" t="e">
        <f t="shared" si="1"/>
        <v>#VALUE!</v>
      </c>
    </row>
    <row r="78" spans="2:7" ht="18.75" customHeight="1">
      <c r="B78" s="11" t="s">
        <v>77</v>
      </c>
      <c r="C78" s="12" t="s">
        <v>78</v>
      </c>
      <c r="D78" s="13">
        <f>D79+D84+D89</f>
        <v>0</v>
      </c>
      <c r="E78" s="67">
        <f>E79+E84+E89</f>
        <v>0</v>
      </c>
      <c r="F78" s="13">
        <f>F79+F84+F89</f>
        <v>0</v>
      </c>
      <c r="G78" s="14" t="e">
        <f t="shared" si="1"/>
        <v>#DIV/0!</v>
      </c>
    </row>
    <row r="79" spans="2:7" ht="18.75" customHeight="1">
      <c r="B79" s="15" t="s">
        <v>4</v>
      </c>
      <c r="C79" s="16" t="s">
        <v>79</v>
      </c>
      <c r="D79" s="17">
        <f>SUM(D80:D83)</f>
        <v>0</v>
      </c>
      <c r="E79" s="68">
        <f>SUM(E80:E83)</f>
        <v>0</v>
      </c>
      <c r="F79" s="17">
        <f>SUM(F80:F83)</f>
        <v>0</v>
      </c>
      <c r="G79" s="18" t="e">
        <f t="shared" si="1"/>
        <v>#DIV/0!</v>
      </c>
    </row>
    <row r="80" spans="2:7" ht="18.75" customHeight="1">
      <c r="B80" s="19" t="s">
        <v>6</v>
      </c>
      <c r="C80" s="19" t="s">
        <v>80</v>
      </c>
      <c r="D80" s="20"/>
      <c r="E80" s="55"/>
      <c r="F80" s="20"/>
      <c r="G80" s="21" t="e">
        <f t="shared" si="1"/>
        <v>#DIV/0!</v>
      </c>
    </row>
    <row r="81" spans="2:7" ht="18.75" customHeight="1">
      <c r="B81" s="19" t="s">
        <v>6</v>
      </c>
      <c r="C81" s="19" t="s">
        <v>15</v>
      </c>
      <c r="D81" s="20"/>
      <c r="E81" s="55"/>
      <c r="F81" s="20"/>
      <c r="G81" s="21" t="e">
        <f t="shared" si="1"/>
        <v>#DIV/0!</v>
      </c>
    </row>
    <row r="82" spans="2:7" ht="18.75" customHeight="1">
      <c r="B82" s="19" t="s">
        <v>6</v>
      </c>
      <c r="C82" s="19" t="s">
        <v>16</v>
      </c>
      <c r="D82" s="20"/>
      <c r="E82" s="55"/>
      <c r="F82" s="20"/>
      <c r="G82" s="21" t="e">
        <f t="shared" si="1"/>
        <v>#DIV/0!</v>
      </c>
    </row>
    <row r="83" spans="2:7" ht="18.75" customHeight="1">
      <c r="B83" s="19" t="s">
        <v>6</v>
      </c>
      <c r="C83" s="19" t="s">
        <v>17</v>
      </c>
      <c r="D83" s="20"/>
      <c r="E83" s="55"/>
      <c r="F83" s="20"/>
      <c r="G83" s="21" t="e">
        <f t="shared" si="1"/>
        <v>#DIV/0!</v>
      </c>
    </row>
    <row r="84" spans="2:7" ht="18.75" customHeight="1">
      <c r="B84" s="15" t="s">
        <v>11</v>
      </c>
      <c r="C84" s="16" t="s">
        <v>81</v>
      </c>
      <c r="D84" s="17">
        <f>SUM(D85:D88)</f>
        <v>0</v>
      </c>
      <c r="E84" s="68">
        <f>SUM(E85:E88)</f>
        <v>0</v>
      </c>
      <c r="F84" s="17">
        <f>SUM(F85:F88)</f>
        <v>0</v>
      </c>
      <c r="G84" s="18" t="e">
        <f t="shared" si="1"/>
        <v>#DIV/0!</v>
      </c>
    </row>
    <row r="85" spans="2:7" ht="18.75" customHeight="1">
      <c r="B85" s="19" t="s">
        <v>6</v>
      </c>
      <c r="C85" s="19" t="s">
        <v>20</v>
      </c>
      <c r="D85" s="20"/>
      <c r="E85" s="55"/>
      <c r="F85" s="20"/>
      <c r="G85" s="21" t="e">
        <f t="shared" si="1"/>
        <v>#DIV/0!</v>
      </c>
    </row>
    <row r="86" spans="2:7" ht="18.75" customHeight="1">
      <c r="B86" s="19" t="s">
        <v>6</v>
      </c>
      <c r="C86" s="19" t="s">
        <v>15</v>
      </c>
      <c r="D86" s="20"/>
      <c r="E86" s="55"/>
      <c r="F86" s="20"/>
      <c r="G86" s="21" t="e">
        <f t="shared" si="1"/>
        <v>#DIV/0!</v>
      </c>
    </row>
    <row r="87" spans="2:7" ht="18.75" customHeight="1">
      <c r="B87" s="19" t="s">
        <v>6</v>
      </c>
      <c r="C87" s="19" t="s">
        <v>16</v>
      </c>
      <c r="D87" s="20"/>
      <c r="E87" s="55"/>
      <c r="F87" s="20"/>
      <c r="G87" s="21" t="e">
        <f t="shared" si="1"/>
        <v>#DIV/0!</v>
      </c>
    </row>
    <row r="88" spans="2:7" ht="18.75" customHeight="1">
      <c r="B88" s="19" t="s">
        <v>6</v>
      </c>
      <c r="C88" s="19" t="s">
        <v>17</v>
      </c>
      <c r="D88" s="20"/>
      <c r="E88" s="55"/>
      <c r="F88" s="20"/>
      <c r="G88" s="21" t="e">
        <f t="shared" si="1"/>
        <v>#DIV/0!</v>
      </c>
    </row>
    <row r="89" spans="2:7" ht="18.75" customHeight="1">
      <c r="B89" s="15" t="s">
        <v>18</v>
      </c>
      <c r="C89" s="16" t="s">
        <v>22</v>
      </c>
      <c r="D89" s="17">
        <f>SUM(D90:D92)</f>
        <v>0</v>
      </c>
      <c r="E89" s="68">
        <f>SUM(E90:E92)</f>
        <v>0</v>
      </c>
      <c r="F89" s="17">
        <f>SUM(F90:F92)</f>
        <v>0</v>
      </c>
      <c r="G89" s="18" t="e">
        <f t="shared" si="1"/>
        <v>#DIV/0!</v>
      </c>
    </row>
    <row r="90" spans="2:7" ht="18.75" customHeight="1">
      <c r="B90" s="19" t="s">
        <v>6</v>
      </c>
      <c r="C90" s="19" t="s">
        <v>15</v>
      </c>
      <c r="D90" s="20"/>
      <c r="E90" s="55"/>
      <c r="F90" s="20"/>
      <c r="G90" s="21" t="e">
        <f t="shared" si="1"/>
        <v>#DIV/0!</v>
      </c>
    </row>
    <row r="91" spans="2:7" ht="18.75" customHeight="1">
      <c r="B91" s="19" t="s">
        <v>6</v>
      </c>
      <c r="C91" s="19" t="s">
        <v>16</v>
      </c>
      <c r="D91" s="20"/>
      <c r="E91" s="55"/>
      <c r="F91" s="20"/>
      <c r="G91" s="21" t="e">
        <f t="shared" si="1"/>
        <v>#DIV/0!</v>
      </c>
    </row>
    <row r="92" spans="2:7" ht="18.75" customHeight="1">
      <c r="B92" s="19" t="s">
        <v>6</v>
      </c>
      <c r="C92" s="19" t="s">
        <v>17</v>
      </c>
      <c r="D92" s="20"/>
      <c r="E92" s="55"/>
      <c r="F92" s="20"/>
      <c r="G92" s="21" t="e">
        <f t="shared" si="1"/>
        <v>#DIV/0!</v>
      </c>
    </row>
    <row r="93" spans="2:7" ht="27.75" customHeight="1">
      <c r="B93" s="11" t="s">
        <v>82</v>
      </c>
      <c r="C93" s="12" t="s">
        <v>83</v>
      </c>
      <c r="D93" s="30">
        <f>D94</f>
        <v>0</v>
      </c>
      <c r="E93" s="71">
        <f>E94</f>
        <v>0</v>
      </c>
      <c r="F93" s="30">
        <f>F94</f>
        <v>0</v>
      </c>
      <c r="G93" s="14" t="e">
        <f t="shared" si="1"/>
        <v>#DIV/0!</v>
      </c>
    </row>
    <row r="94" spans="2:7" ht="36.75" customHeight="1">
      <c r="B94" s="27" t="s">
        <v>6</v>
      </c>
      <c r="C94" s="26" t="s">
        <v>84</v>
      </c>
      <c r="D94" s="20"/>
      <c r="E94" s="55"/>
      <c r="F94" s="20"/>
      <c r="G94" s="21" t="e">
        <f t="shared" si="1"/>
        <v>#DIV/0!</v>
      </c>
    </row>
    <row r="95" spans="2:7" ht="15" thickBot="1">
      <c r="B95" s="33" t="s">
        <v>85</v>
      </c>
      <c r="C95" s="34" t="s">
        <v>86</v>
      </c>
      <c r="D95" s="35"/>
      <c r="E95" s="73"/>
      <c r="F95" s="36"/>
      <c r="G95" s="36"/>
    </row>
    <row r="96" spans="2:7" ht="21" customHeight="1">
      <c r="B96" s="37"/>
      <c r="C96" s="38" t="s">
        <v>87</v>
      </c>
      <c r="D96" s="53">
        <v>5000</v>
      </c>
      <c r="E96" s="58">
        <v>240000</v>
      </c>
      <c r="F96" s="58">
        <f>237013.69+2715.39</f>
        <v>239729.08000000002</v>
      </c>
      <c r="G96" s="21">
        <f t="shared" si="1"/>
        <v>0.9988711666666668</v>
      </c>
    </row>
    <row r="97" spans="2:7" ht="21" customHeight="1">
      <c r="B97" s="39"/>
      <c r="C97" s="26" t="s">
        <v>88</v>
      </c>
      <c r="D97" s="20">
        <v>15000</v>
      </c>
      <c r="E97" s="55">
        <v>8500</v>
      </c>
      <c r="F97" s="55">
        <f>5379.58+2830.31</f>
        <v>8209.89</v>
      </c>
      <c r="G97" s="21">
        <f t="shared" si="1"/>
        <v>0.9658694117647059</v>
      </c>
    </row>
    <row r="98" spans="2:7" ht="21" customHeight="1">
      <c r="B98" s="40" t="s">
        <v>6</v>
      </c>
      <c r="C98" s="41" t="s">
        <v>89</v>
      </c>
      <c r="D98" s="42"/>
      <c r="E98" s="62"/>
      <c r="F98" s="55" t="s">
        <v>6</v>
      </c>
      <c r="G98" s="21" t="e">
        <f t="shared" si="1"/>
        <v>#VALUE!</v>
      </c>
    </row>
    <row r="99" spans="2:7" ht="22.5" customHeight="1">
      <c r="B99" s="1"/>
      <c r="C99" s="2" t="s">
        <v>90</v>
      </c>
      <c r="D99" s="20">
        <v>51000</v>
      </c>
      <c r="E99" s="55">
        <v>89000</v>
      </c>
      <c r="F99" s="55">
        <v>88682.52</v>
      </c>
      <c r="G99" s="21">
        <f t="shared" si="1"/>
        <v>0.9964328089887641</v>
      </c>
    </row>
    <row r="100" spans="2:7" ht="23.25" customHeight="1" thickBot="1">
      <c r="B100" s="3"/>
      <c r="C100" s="4" t="s">
        <v>89</v>
      </c>
      <c r="D100" s="5"/>
      <c r="E100" s="5"/>
      <c r="F100" s="57"/>
      <c r="G100" s="21" t="e">
        <f t="shared" si="1"/>
        <v>#DIV/0!</v>
      </c>
    </row>
    <row r="101" spans="2:6" ht="14.25">
      <c r="B101" s="43" t="s">
        <v>6</v>
      </c>
      <c r="C101" s="44" t="s">
        <v>6</v>
      </c>
      <c r="D101" s="44"/>
      <c r="E101" s="63"/>
      <c r="F101" s="43" t="s">
        <v>6</v>
      </c>
    </row>
    <row r="102" spans="2:10" ht="15.75">
      <c r="B102" s="45" t="s">
        <v>96</v>
      </c>
      <c r="C102" s="45"/>
      <c r="D102" s="45"/>
      <c r="E102" s="59"/>
      <c r="F102" s="45" t="s">
        <v>97</v>
      </c>
      <c r="G102" s="46"/>
      <c r="H102" s="47"/>
      <c r="I102" s="47"/>
      <c r="J102" s="47"/>
    </row>
    <row r="103" spans="2:10" ht="15.75">
      <c r="B103" s="54" t="s">
        <v>103</v>
      </c>
      <c r="C103" s="48"/>
      <c r="D103" s="47"/>
      <c r="E103" s="60"/>
      <c r="F103" s="47"/>
      <c r="G103" s="49"/>
      <c r="H103" s="47"/>
      <c r="I103" s="47"/>
      <c r="J103" s="47"/>
    </row>
    <row r="104" spans="2:10" ht="15.75">
      <c r="B104" s="47"/>
      <c r="C104" s="48"/>
      <c r="D104" s="47"/>
      <c r="E104" s="60"/>
      <c r="F104" s="47"/>
      <c r="G104" s="49"/>
      <c r="H104" s="47"/>
      <c r="I104" s="47"/>
      <c r="J104" s="47"/>
    </row>
    <row r="105" spans="2:10" ht="15.75">
      <c r="B105" s="47"/>
      <c r="C105" s="47"/>
      <c r="D105" s="47"/>
      <c r="E105" s="60"/>
      <c r="F105" s="47"/>
      <c r="G105" s="49"/>
      <c r="H105" s="47"/>
      <c r="I105" s="47"/>
      <c r="J105" s="47"/>
    </row>
    <row r="106" spans="2:10" ht="15.75">
      <c r="B106" s="50" t="s">
        <v>91</v>
      </c>
      <c r="C106" s="50"/>
      <c r="D106" s="45"/>
      <c r="E106" s="59"/>
      <c r="F106" s="45"/>
      <c r="G106" s="46"/>
      <c r="H106" s="47"/>
      <c r="I106" s="47"/>
      <c r="J106" s="47"/>
    </row>
    <row r="107" spans="2:10" ht="15.75">
      <c r="B107" s="45"/>
      <c r="C107" s="45"/>
      <c r="D107" s="45"/>
      <c r="E107" s="59"/>
      <c r="F107" s="45"/>
      <c r="G107" s="46"/>
      <c r="H107" s="47"/>
      <c r="I107" s="47"/>
      <c r="J107" s="47"/>
    </row>
    <row r="108" spans="2:10" ht="15.75">
      <c r="B108" s="45"/>
      <c r="C108" s="45"/>
      <c r="D108" s="45"/>
      <c r="E108" s="59"/>
      <c r="F108" s="45"/>
      <c r="G108" s="46"/>
      <c r="H108" s="47"/>
      <c r="I108" s="47"/>
      <c r="J108" s="47"/>
    </row>
    <row r="109" spans="2:10" ht="15.75">
      <c r="B109" s="45" t="s">
        <v>92</v>
      </c>
      <c r="C109" s="45"/>
      <c r="D109" s="45"/>
      <c r="E109" s="59" t="s">
        <v>93</v>
      </c>
      <c r="F109" s="45"/>
      <c r="G109" s="46"/>
      <c r="H109" s="47"/>
      <c r="I109" s="47"/>
      <c r="J109" s="47"/>
    </row>
    <row r="110" spans="2:10" ht="15.75">
      <c r="B110" s="47"/>
      <c r="C110" s="47"/>
      <c r="D110" s="47"/>
      <c r="E110" s="60"/>
      <c r="F110" s="47"/>
      <c r="G110" s="49"/>
      <c r="H110" s="47"/>
      <c r="I110" s="47"/>
      <c r="J110" s="47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Ewa Wilga</cp:lastModifiedBy>
  <cp:lastPrinted>2022-02-04T14:10:28Z</cp:lastPrinted>
  <dcterms:created xsi:type="dcterms:W3CDTF">2013-01-02T13:01:28Z</dcterms:created>
  <dcterms:modified xsi:type="dcterms:W3CDTF">2022-09-26T11:50:55Z</dcterms:modified>
  <cp:category/>
  <cp:version/>
  <cp:contentType/>
  <cp:contentStatus/>
</cp:coreProperties>
</file>